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ED6669BF-54E9-4C77-8EB1-4FF1C9B2801B}" xr6:coauthVersionLast="36" xr6:coauthVersionMax="36" xr10:uidLastSave="{00000000-0000-0000-0000-000000000000}"/>
  <bookViews>
    <workbookView xWindow="32760" yWindow="32760" windowWidth="19200" windowHeight="1138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23" i="2" l="1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9" i="2"/>
  <c r="E29" i="2"/>
  <c r="F29" i="2"/>
  <c r="D30" i="2"/>
  <c r="E30" i="2"/>
  <c r="F30" i="2"/>
  <c r="D31" i="2"/>
  <c r="E31" i="2"/>
  <c r="F31" i="2"/>
  <c r="D33" i="2"/>
  <c r="E33" i="2"/>
  <c r="F33" i="2"/>
  <c r="D34" i="2"/>
  <c r="E34" i="2"/>
  <c r="F34" i="2"/>
  <c r="D35" i="2"/>
  <c r="E35" i="2"/>
  <c r="F35" i="2"/>
  <c r="D37" i="2"/>
  <c r="E37" i="2"/>
  <c r="F37" i="2"/>
  <c r="D38" i="2"/>
  <c r="E38" i="2"/>
  <c r="F38" i="2"/>
  <c r="C35" i="2"/>
  <c r="C19" i="2"/>
  <c r="C18" i="2"/>
  <c r="C17" i="2"/>
  <c r="E18" i="2" l="1"/>
  <c r="F18" i="2"/>
  <c r="E19" i="2"/>
  <c r="F19" i="2"/>
  <c r="C34" i="2" l="1"/>
  <c r="C33" i="2"/>
  <c r="C30" i="2"/>
  <c r="C25" i="2"/>
  <c r="C24" i="2"/>
  <c r="C23" i="2"/>
  <c r="D21" i="2" l="1"/>
  <c r="C21" i="2"/>
  <c r="D20" i="2"/>
  <c r="C20" i="2"/>
  <c r="D17" i="2" l="1"/>
  <c r="C38" i="2" l="1"/>
  <c r="C37" i="2"/>
  <c r="C31" i="2"/>
  <c r="C29" i="2"/>
  <c r="C27" i="2"/>
  <c r="C26" i="2"/>
  <c r="D19" i="2"/>
  <c r="D18" i="2"/>
</calcChain>
</file>

<file path=xl/sharedStrings.xml><?xml version="1.0" encoding="utf-8"?>
<sst xmlns="http://schemas.openxmlformats.org/spreadsheetml/2006/main" count="252" uniqueCount="226">
  <si>
    <t>CENTRAL ELECTRICITY GENERATING</t>
  </si>
  <si>
    <t>ELECTRICITY DISTRIBUTION</t>
  </si>
  <si>
    <t>IRBID DISTRICT ELECTRICITY</t>
  </si>
  <si>
    <t>JORDAN ELECTRIC POWER</t>
  </si>
  <si>
    <t>الكهرباء الاردنية</t>
  </si>
  <si>
    <t>توزيع الكهرباء</t>
  </si>
  <si>
    <t>توليد الكهرباء المركزية</t>
  </si>
  <si>
    <t>كهرباء محافظة اربد</t>
  </si>
  <si>
    <t>Statement of financial position</t>
  </si>
  <si>
    <t>Income statement</t>
  </si>
  <si>
    <t>Statement of cash flows</t>
  </si>
  <si>
    <t>Loans receivable, non-current</t>
  </si>
  <si>
    <t>Reserve of cash flow hedges</t>
  </si>
  <si>
    <t>Total equity</t>
  </si>
  <si>
    <t>Subscribers contributions deposits</t>
  </si>
  <si>
    <t>Non-current borrowings</t>
  </si>
  <si>
    <t>Current provisions</t>
  </si>
  <si>
    <t>Selling, general and administrative expense</t>
  </si>
  <si>
    <t>Finance costs</t>
  </si>
  <si>
    <t>Other non operating incomes</t>
  </si>
  <si>
    <t>Income tax expense</t>
  </si>
  <si>
    <t>Profit (loss), attributable to owners of parent</t>
  </si>
  <si>
    <t>Net cash flows from (used in) financing activities</t>
  </si>
  <si>
    <t>موجودات مساهمات المشتركين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</si>
  <si>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</si>
  <si>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</si>
  <si>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</si>
  <si>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</si>
  <si>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</si>
  <si>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</si>
  <si>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</si>
  <si>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</si>
  <si>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</si>
  <si>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</si>
  <si>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</si>
  <si>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</si>
  <si>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</si>
  <si>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</si>
  <si>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</si>
  <si>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</si>
  <si>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</si>
  <si>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</si>
  <si>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</si>
  <si>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</si>
  <si>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</si>
  <si>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</si>
  <si>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</si>
  <si>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</si>
  <si>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</si>
  <si>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</si>
  <si>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</si>
  <si>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</si>
  <si>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</si>
  <si>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</si>
  <si>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</si>
  <si>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</si>
  <si>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</si>
  <si>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</si>
  <si>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</si>
  <si>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</si>
  <si>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</si>
  <si>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</si>
  <si>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</si>
  <si>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</si>
  <si>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</si>
  <si>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</si>
  <si>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</si>
  <si>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</si>
  <si>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</si>
  <si>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</si>
  <si>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</si>
  <si>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</si>
  <si>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</si>
  <si>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</si>
  <si>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</si>
  <si>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قائمة المركز المالي</t>
  </si>
  <si>
    <t>قائمة الدخل</t>
  </si>
  <si>
    <t>قائمة التدفقات النقدية</t>
  </si>
  <si>
    <t xml:space="preserve">نسبة التداول (مرة) </t>
  </si>
  <si>
    <t xml:space="preserve">رأس المال العامل (دينار)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</si>
  <si>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</si>
  <si>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</si>
  <si>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</si>
  <si>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معدل تغطية الفوائد (مرة) </t>
  </si>
  <si>
    <t>البيانات المالية السنوية لعام 2023</t>
  </si>
  <si>
    <t>Annual Financial Data for the Year 2023</t>
  </si>
  <si>
    <t>الممتلكات والآلات والمعدات</t>
  </si>
  <si>
    <t>موجودات فلس الريف</t>
  </si>
  <si>
    <t>مشاريع تحت التنفيذ</t>
  </si>
  <si>
    <t>موجودات غير ملموسة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</si>
  <si>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</si>
  <si>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</si>
  <si>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المخزون الاستراتيجي</t>
  </si>
  <si>
    <t>الموجودات الضريبية المؤجلة</t>
  </si>
  <si>
    <t>القروض المدينة غير المتداولة</t>
  </si>
  <si>
    <t>موجودات غير متداولة أخرى</t>
  </si>
  <si>
    <t>مجموع الموجودات غير المتداولة</t>
  </si>
  <si>
    <t>المخزون الحالي</t>
  </si>
  <si>
    <t>الذمم التجارية والذمم المدينة الأخرى المتداولة</t>
  </si>
  <si>
    <t>الذمم المدينة المتداولة المستحقة من أطراف ذات علاقة</t>
  </si>
  <si>
    <t>موجودات مالية بالقيمة العادلة من خلال قائمة الدخل</t>
  </si>
  <si>
    <t>النقد في الصندوق ولدى البنوك</t>
  </si>
  <si>
    <t>موجودات متداولة أخرى</t>
  </si>
  <si>
    <t>مجموع الموجودات المتداولة</t>
  </si>
  <si>
    <t>مجموع الموجودات</t>
  </si>
  <si>
    <t>رأس المال المدفوع</t>
  </si>
  <si>
    <t>أرباح مدورة</t>
  </si>
  <si>
    <t>احتياطي اجباري</t>
  </si>
  <si>
    <t>إحتياطي اختياري</t>
  </si>
  <si>
    <t>احتياطي تحوطات التدفقات النقدية</t>
  </si>
  <si>
    <t>احتياطيات أخرى</t>
  </si>
  <si>
    <t>إجمالي حقوق الملكية المنسوبة إلى مالكي الشركة الأم</t>
  </si>
  <si>
    <t>حقوق غير المسيطرين</t>
  </si>
  <si>
    <t>مجموع حقوق الملكية</t>
  </si>
  <si>
    <t>أمانات مساهمات المشتركين</t>
  </si>
  <si>
    <t>أمانات فلس الريف</t>
  </si>
  <si>
    <t>الاقتراضات غير المتداولة</t>
  </si>
  <si>
    <t>تأمينات المشتركين</t>
  </si>
  <si>
    <t>المخصصات غير المتداولة</t>
  </si>
  <si>
    <t>التزام غير متداول مقابل عقد تاجير تمويلي</t>
  </si>
  <si>
    <t>مطلوبات غير متداولة أخرى</t>
  </si>
  <si>
    <t>مجموع المطلوبات غير المتداولة</t>
  </si>
  <si>
    <t>المخصصات المتداولة</t>
  </si>
  <si>
    <t>الذمم التجارية والذمم الأخرى الدائنة</t>
  </si>
  <si>
    <t>الذمم الدائنة المتداولة إلى الأطراف ذات العلاقة</t>
  </si>
  <si>
    <t>القروض المتداولة</t>
  </si>
  <si>
    <t>مخصص ضريبة دخل</t>
  </si>
  <si>
    <t>مطلوبات متداولة أخرى</t>
  </si>
  <si>
    <t>تامينات مستردة</t>
  </si>
  <si>
    <t>مجموع المطلوبات المتداولة</t>
  </si>
  <si>
    <t>مجموع المطلوبات</t>
  </si>
  <si>
    <t>مجموع المطلوبات وحقوق الملكية</t>
  </si>
  <si>
    <t/>
  </si>
  <si>
    <t>الإيرادات</t>
  </si>
  <si>
    <t>تكلفة المبيعات</t>
  </si>
  <si>
    <t>إجمالي الربح</t>
  </si>
  <si>
    <t>إيرادات تشغيلية أخرى</t>
  </si>
  <si>
    <t>المصاريف التشيغلية</t>
  </si>
  <si>
    <t>مصاريف البيع والمصاريف الإدارية والعمومية</t>
  </si>
  <si>
    <t>استهلاكات وإطفاءات</t>
  </si>
  <si>
    <t>مخصص بضاعة بطئية الحركة</t>
  </si>
  <si>
    <t>الربح (الخسارة) من الأنشطة التشغيلية</t>
  </si>
  <si>
    <t>مخصص تدني</t>
  </si>
  <si>
    <t>الدخل التمويلي</t>
  </si>
  <si>
    <t>ايرادات فوائد تأخير</t>
  </si>
  <si>
    <t>تكاليف التمويل</t>
  </si>
  <si>
    <t>مصاريف فوائد تأخير تسديد</t>
  </si>
  <si>
    <t>إيرادات غير تشغيلية أخرى</t>
  </si>
  <si>
    <t>مصاريف غير تشغيلية اخرى</t>
  </si>
  <si>
    <t>الربح (الخسارة) قبل الضرائب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</si>
  <si>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</si>
  <si>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</si>
  <si>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</si>
  <si>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</si>
  <si>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</si>
  <si>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(المستخدمة في) الأنشطة التشغيلية</t>
  </si>
  <si>
    <t>صافي التدفقات النقدية من (المستخدمة في) الانشطة الإستثمارية</t>
  </si>
  <si>
    <t>صافي التدفقات النقدية من (المستخدمة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</si>
  <si>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</si>
  <si>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</si>
  <si>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</si>
  <si>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Property, plant and equipment</t>
  </si>
  <si>
    <t>Subscribers contributions assets</t>
  </si>
  <si>
    <t>Rural fils assets</t>
  </si>
  <si>
    <t>Projects in progress</t>
  </si>
  <si>
    <t>Intangible assets</t>
  </si>
  <si>
    <t>Investments in subsidiaries, joint ventures and associates</t>
  </si>
  <si>
    <t>Financial assets at fair value through other comprehensive income</t>
  </si>
  <si>
    <t>Strategic inventory</t>
  </si>
  <si>
    <t>Deferred tax assets</t>
  </si>
  <si>
    <t>Other non-current assets</t>
  </si>
  <si>
    <t>Total non-current assets</t>
  </si>
  <si>
    <t>Current inventories</t>
  </si>
  <si>
    <t>Trade and other current receivables</t>
  </si>
  <si>
    <t>Current receivables due from related parties</t>
  </si>
  <si>
    <t>Financial assets at fair value through profit or loss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</si>
  <si>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</si>
  <si>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</si>
  <si>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</si>
  <si>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</si>
  <si>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</si>
  <si>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</si>
  <si>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Statutory reserve</t>
  </si>
  <si>
    <t>Voluntary reserve</t>
  </si>
  <si>
    <t>Other reserves</t>
  </si>
  <si>
    <t>Total equity attributable to owners of parent</t>
  </si>
  <si>
    <t>Non-controlling interests</t>
  </si>
  <si>
    <t>Rural fils deposits</t>
  </si>
  <si>
    <t>Subscribers refundable deposits</t>
  </si>
  <si>
    <t>Non-current provisions</t>
  </si>
  <si>
    <t>Non-current finance lease obligations</t>
  </si>
  <si>
    <t>Other non-current liabilities</t>
  </si>
  <si>
    <t>Total non-current liabilities</t>
  </si>
  <si>
    <t>Trade and other current payables</t>
  </si>
  <si>
    <t>Current payables to related parties</t>
  </si>
  <si>
    <t>Current borrowings</t>
  </si>
  <si>
    <t>Income tax provision</t>
  </si>
  <si>
    <t>Other current liabilities</t>
  </si>
  <si>
    <t>Refundable deposits</t>
  </si>
  <si>
    <t>Total current liabilities</t>
  </si>
  <si>
    <t>Total liabilities</t>
  </si>
  <si>
    <t>Total equity and liabilities</t>
  </si>
  <si>
    <t>Revenue</t>
  </si>
  <si>
    <t>Cost of sales</t>
  </si>
  <si>
    <t>Gross profit</t>
  </si>
  <si>
    <t>Other operating revenues</t>
  </si>
  <si>
    <t>Operating expenses</t>
  </si>
  <si>
    <t>Depreciation and amortization</t>
  </si>
  <si>
    <t>Provision for slow moving inventory</t>
  </si>
  <si>
    <t>Profit (loss) from operating activities</t>
  </si>
  <si>
    <t>Impairment provision</t>
  </si>
  <si>
    <t>Finance income</t>
  </si>
  <si>
    <t>Interest income on late payments</t>
  </si>
  <si>
    <t>Interest expense on late payments</t>
  </si>
  <si>
    <t>Other non operating expenses</t>
  </si>
  <si>
    <t>Profit (loss) before tax</t>
  </si>
  <si>
    <t>Profit (loss) from continuing operations</t>
  </si>
  <si>
    <t>Profit (loss)</t>
  </si>
  <si>
    <t>Profit (loss), attributable to non-controlling interests</t>
  </si>
  <si>
    <t>Net cash flows from (used in) operating activities</t>
  </si>
  <si>
    <t>Net cash flows from (used in) investing activities</t>
  </si>
  <si>
    <t>Effect of exchange rate changes on cash and cash equivalents</t>
  </si>
  <si>
    <t>Cash and cash equivalents at beginning of period</t>
  </si>
  <si>
    <t>Cash and cash equivalents at end of period</t>
  </si>
  <si>
    <t>الذمم التجارية والذمم الأخرى الدائنة غير المتداولة</t>
  </si>
  <si>
    <t>Trade and other non-current payables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</si>
</sst>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70" formatCode="0.0000000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NumberFormat="1" applyBorder="1"/>
    <xf numFmtId="0" fontId="0" fillId="3" borderId="4" xfId="0" applyFill="1" applyBorder="1"/>
    <xf numFmtId="0" fontId="0" fillId="3" borderId="0" xfId="0" applyFill="1" applyBorder="1"/>
    <xf numFmtId="0" fontId="1" fillId="0" borderId="1" xfId="0" applyFont="1" applyBorder="1"/>
    <xf numFmtId="0" fontId="3" fillId="0" borderId="0" xfId="0" applyFont="1"/>
    <xf numFmtId="0" fontId="0" fillId="0" borderId="5" xfId="0" applyNumberFormat="1" applyBorder="1"/>
    <xf numFmtId="0" fontId="0" fillId="0" borderId="5" xfId="0" applyBorder="1"/>
    <xf numFmtId="0" fontId="3" fillId="0" borderId="6" xfId="0" applyFont="1" applyBorder="1"/>
    <xf numFmtId="0" fontId="0" fillId="0" borderId="6" xfId="0" applyBorder="1"/>
    <xf numFmtId="0" fontId="2" fillId="0" borderId="6" xfId="0" applyFont="1" applyBorder="1"/>
    <xf numFmtId="0" fontId="1" fillId="0" borderId="7" xfId="0" applyFont="1" applyBorder="1"/>
    <xf numFmtId="0" fontId="4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" fillId="0" borderId="0" xfId="0" applyFont="1"/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 wrapText="1" readingOrder="2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0" fontId="0" fillId="0" borderId="18" xfId="0" applyBorder="1"/>
    <xf numFmtId="0" fontId="0" fillId="0" borderId="2" xfId="0" applyNumberFormat="1" applyBorder="1"/>
    <xf numFmtId="0" fontId="0" fillId="0" borderId="2" xfId="0" applyBorder="1"/>
    <xf numFmtId="0" fontId="0" fillId="0" borderId="19" xfId="0" applyNumberFormat="1" applyBorder="1"/>
    <xf numFmtId="0" fontId="0" fillId="0" borderId="20" xfId="0" applyNumberFormat="1" applyBorder="1"/>
    <xf numFmtId="0" fontId="0" fillId="0" borderId="18" xfId="0" applyNumberFormat="1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523875</xdr:colOff>
      <xdr:row>3</xdr:row>
      <xdr:rowOff>9525</xdr:rowOff>
    </xdr:to>
    <xdr:pic>
      <xdr:nvPicPr>
        <xdr:cNvPr id="1066" name="Picture 1">
          <a:extLst>
            <a:ext uri="{FF2B5EF4-FFF2-40B4-BE49-F238E27FC236}">
              <a16:creationId xmlns:a16="http://schemas.microsoft.com/office/drawing/2014/main" id="{7337B967-1217-44BF-A0B6-2C0B8D058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64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U93"/>
  <sheetViews>
    <sheetView tabSelected="1" workbookViewId="0">
      <selection activeCell="A7" sqref="A7"/>
    </sheetView>
  </sheetViews>
  <sheetFormatPr defaultColWidth="9.140625" defaultRowHeight="12.75" x14ac:dyDescent="0.2"/>
  <cols>
    <col min="1" max="1" width="61.7109375" style="12" customWidth="1"/>
    <col min="2" max="5" width="19.28515625" customWidth="1"/>
    <col min="6" max="6" width="55.5703125" customWidth="1"/>
    <col min="7" max="7" width="15.42578125" customWidth="1"/>
  </cols>
  <sheetData>
    <row r="7" spans="1:255" ht="15" x14ac:dyDescent="0.25">
      <c r="A7" s="11" t="s">
        <v>85</v>
      </c>
      <c r="F7" s="8" t="s">
        <v>84</v>
      </c>
    </row>
    <row r="9" spans="1:255" ht="38.25" x14ac:dyDescent="0.2">
      <c r="A9" s="36"/>
      <c r="B9" s="2" t="s">
        <v>2</v>
      </c>
      <c r="C9" s="2" t="s">
        <v>3</v>
      </c>
      <c r="D9" s="2" t="s">
        <v>1</v>
      </c>
      <c r="E9" s="3" t="s">
        <v>0</v>
      </c>
      <c r="F9" s="33"/>
    </row>
    <row r="10" spans="1:255" x14ac:dyDescent="0.2">
      <c r="A10" s="37"/>
      <c r="B10" s="2" t="s">
        <v>7</v>
      </c>
      <c r="C10" s="2" t="s">
        <v>4</v>
      </c>
      <c r="D10" s="2" t="s">
        <v>5</v>
      </c>
      <c r="E10" s="3" t="s">
        <v>6</v>
      </c>
      <c r="F10" s="34"/>
    </row>
    <row r="11" spans="1:255" x14ac:dyDescent="0.2">
      <c r="A11" s="38"/>
      <c r="B11" s="2">
        <v>131010</v>
      </c>
      <c r="C11" s="2">
        <v>131004</v>
      </c>
      <c r="D11" s="2">
        <v>131204</v>
      </c>
      <c r="E11" s="3">
        <v>131203</v>
      </c>
      <c r="F11" s="35"/>
    </row>
    <row r="12" spans="1:255" s="5" customFormat="1" x14ac:dyDescent="0.2">
      <c r="A12" s="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s="6" customFormat="1" x14ac:dyDescent="0.2">
      <c r="A13" s="13" t="s">
        <v>8</v>
      </c>
      <c r="B13"/>
      <c r="C13"/>
      <c r="D13"/>
      <c r="E13"/>
      <c r="F13" s="30" t="s">
        <v>75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x14ac:dyDescent="0.2">
      <c r="A14" s="14" t="s">
        <v>161</v>
      </c>
      <c r="B14" s="4">
        <v>156341958</v>
      </c>
      <c r="C14" s="4">
        <v>453087447</v>
      </c>
      <c r="D14" s="4">
        <v>250589910</v>
      </c>
      <c r="E14" s="9">
        <v>26255486</v>
      </c>
      <c r="F14" s="7" t="s">
        <v>86</v>
      </c>
    </row>
    <row r="15" spans="1:255" x14ac:dyDescent="0.2">
      <c r="A15" s="14" t="s">
        <v>162</v>
      </c>
      <c r="B15" s="4">
        <v>61939803</v>
      </c>
      <c r="C15" s="1">
        <v>0</v>
      </c>
      <c r="D15" s="4">
        <v>172968936</v>
      </c>
      <c r="E15" s="10">
        <v>0</v>
      </c>
      <c r="F15" s="7" t="s">
        <v>23</v>
      </c>
    </row>
    <row r="16" spans="1:255" x14ac:dyDescent="0.2">
      <c r="A16" s="14" t="s">
        <v>163</v>
      </c>
      <c r="B16" s="4">
        <v>32918822</v>
      </c>
      <c r="C16" s="1">
        <v>0</v>
      </c>
      <c r="D16" s="4">
        <v>32918822</v>
      </c>
      <c r="E16" s="10">
        <v>0</v>
      </c>
      <c r="F16" s="7" t="s">
        <v>87</v>
      </c>
    </row>
    <row r="17" spans="1:6" x14ac:dyDescent="0.2">
      <c r="A17" s="14" t="s">
        <v>164</v>
      </c>
      <c r="B17" s="4">
        <v>8026470</v>
      </c>
      <c r="C17" s="4">
        <v>7561238</v>
      </c>
      <c r="D17" s="4">
        <v>30645651</v>
      </c>
      <c r="E17" s="9">
        <v>0</v>
      </c>
      <c r="F17" s="7" t="s">
        <v>88</v>
      </c>
    </row>
    <row r="18" spans="1:6" x14ac:dyDescent="0.2">
      <c r="A18" s="14" t="s">
        <v>165</v>
      </c>
      <c r="B18" s="4">
        <v>0</v>
      </c>
      <c r="C18" s="4">
        <v>23388816</v>
      </c>
      <c r="D18" s="4">
        <v>15616658</v>
      </c>
      <c r="E18" s="9">
        <v>484739</v>
      </c>
      <c r="F18" s="7" t="s">
        <v>89</v>
      </c>
    </row>
    <row r="19" spans="1:6" x14ac:dyDescent="0.2">
      <c r="A19" s="14" t="s">
        <v>166</v>
      </c>
      <c r="B19" s="1">
        <v>0</v>
      </c>
      <c r="C19" s="4">
        <v>18254606</v>
      </c>
      <c r="D19" s="4">
        <v>1182468</v>
      </c>
      <c r="E19" s="10">
        <v>0</v>
      </c>
      <c r="F19" s="7" t="s">
        <v>90</v>
      </c>
    </row>
    <row r="20" spans="1:6" x14ac:dyDescent="0.2">
      <c r="A20" s="14" t="s">
        <v>167</v>
      </c>
      <c r="B20" s="4">
        <v>336719</v>
      </c>
      <c r="C20" s="1">
        <v>0</v>
      </c>
      <c r="D20" s="1">
        <v>0</v>
      </c>
      <c r="E20" s="10">
        <v>0</v>
      </c>
      <c r="F20" s="7" t="s">
        <v>91</v>
      </c>
    </row>
    <row r="21" spans="1:6" x14ac:dyDescent="0.2">
      <c r="A21" s="14" t="s">
        <v>168</v>
      </c>
      <c r="B21" s="4">
        <v>2729563</v>
      </c>
      <c r="C21" s="1">
        <v>0</v>
      </c>
      <c r="D21" s="4">
        <v>10854855</v>
      </c>
      <c r="E21" s="9">
        <v>4787106</v>
      </c>
      <c r="F21" s="7" t="s">
        <v>92</v>
      </c>
    </row>
    <row r="22" spans="1:6" x14ac:dyDescent="0.2">
      <c r="A22" s="14" t="s">
        <v>169</v>
      </c>
      <c r="B22" s="4">
        <v>3491479</v>
      </c>
      <c r="C22" s="4">
        <v>14678395</v>
      </c>
      <c r="D22" s="4">
        <v>4283536</v>
      </c>
      <c r="E22" s="9">
        <v>2711628</v>
      </c>
      <c r="F22" s="7" t="s">
        <v>93</v>
      </c>
    </row>
    <row r="23" spans="1:6" x14ac:dyDescent="0.2">
      <c r="A23" s="14" t="s">
        <v>11</v>
      </c>
      <c r="B23" s="1">
        <v>0</v>
      </c>
      <c r="C23" s="1">
        <v>0</v>
      </c>
      <c r="D23" s="4">
        <v>1390686</v>
      </c>
      <c r="E23" s="9">
        <v>0</v>
      </c>
      <c r="F23" s="7" t="s">
        <v>94</v>
      </c>
    </row>
    <row r="24" spans="1:6" x14ac:dyDescent="0.2">
      <c r="A24" s="14" t="s">
        <v>170</v>
      </c>
      <c r="B24" s="4">
        <v>285851</v>
      </c>
      <c r="C24" s="4">
        <v>14027674</v>
      </c>
      <c r="D24" s="4">
        <v>234540</v>
      </c>
      <c r="E24" s="9">
        <v>1066846</v>
      </c>
      <c r="F24" s="7" t="s">
        <v>95</v>
      </c>
    </row>
    <row r="25" spans="1:6" x14ac:dyDescent="0.2">
      <c r="A25" s="14" t="s">
        <v>171</v>
      </c>
      <c r="B25" s="4">
        <v>266070665</v>
      </c>
      <c r="C25" s="4">
        <v>530998176</v>
      </c>
      <c r="D25" s="4">
        <v>520686062</v>
      </c>
      <c r="E25" s="9">
        <v>35305805</v>
      </c>
      <c r="F25" s="7" t="s">
        <v>96</v>
      </c>
    </row>
    <row r="26" spans="1:6" x14ac:dyDescent="0.2">
      <c r="A26" s="14" t="s">
        <v>172</v>
      </c>
      <c r="B26" s="4">
        <v>4848065</v>
      </c>
      <c r="C26" s="4">
        <v>1314257</v>
      </c>
      <c r="D26" s="4">
        <v>9757560</v>
      </c>
      <c r="E26" s="9">
        <v>3106280</v>
      </c>
      <c r="F26" s="7" t="s">
        <v>97</v>
      </c>
    </row>
    <row r="27" spans="1:6" x14ac:dyDescent="0.2">
      <c r="A27" s="14" t="s">
        <v>173</v>
      </c>
      <c r="B27" s="4">
        <v>77015221</v>
      </c>
      <c r="C27" s="4">
        <v>474857535</v>
      </c>
      <c r="D27" s="4">
        <v>206311338</v>
      </c>
      <c r="E27" s="9">
        <v>161020</v>
      </c>
      <c r="F27" s="7" t="s">
        <v>98</v>
      </c>
    </row>
    <row r="28" spans="1:6" x14ac:dyDescent="0.2">
      <c r="A28" s="14" t="s">
        <v>174</v>
      </c>
      <c r="B28" s="1">
        <v>0</v>
      </c>
      <c r="C28" s="4">
        <v>1725612</v>
      </c>
      <c r="D28" s="1">
        <v>0</v>
      </c>
      <c r="E28" s="9">
        <v>8401989</v>
      </c>
      <c r="F28" s="7" t="s">
        <v>99</v>
      </c>
    </row>
    <row r="29" spans="1:6" x14ac:dyDescent="0.2">
      <c r="A29" s="14" t="s">
        <v>175</v>
      </c>
      <c r="B29" s="1">
        <v>0</v>
      </c>
      <c r="C29" s="4">
        <v>3742919</v>
      </c>
      <c r="D29" s="1">
        <v>0</v>
      </c>
      <c r="E29" s="10">
        <v>0</v>
      </c>
      <c r="F29" s="7" t="s">
        <v>100</v>
      </c>
    </row>
    <row r="30" spans="1:6" x14ac:dyDescent="0.2">
      <c r="A30" s="14" t="s">
        <v>176</v>
      </c>
      <c r="B30" s="4">
        <v>37572054</v>
      </c>
      <c r="C30" s="4">
        <v>1547551</v>
      </c>
      <c r="D30" s="4">
        <v>39627559</v>
      </c>
      <c r="E30" s="9">
        <v>6429178</v>
      </c>
      <c r="F30" s="7" t="s">
        <v>101</v>
      </c>
    </row>
    <row r="31" spans="1:6" x14ac:dyDescent="0.2">
      <c r="A31" s="14" t="s">
        <v>177</v>
      </c>
      <c r="B31" s="4">
        <v>4922445</v>
      </c>
      <c r="C31" s="4">
        <v>3448052</v>
      </c>
      <c r="D31" s="4">
        <v>15085609</v>
      </c>
      <c r="E31" s="9">
        <v>1551295</v>
      </c>
      <c r="F31" s="7" t="s">
        <v>102</v>
      </c>
    </row>
    <row r="32" spans="1:6" x14ac:dyDescent="0.2">
      <c r="A32" s="14" t="s">
        <v>178</v>
      </c>
      <c r="B32" s="4">
        <v>124357785</v>
      </c>
      <c r="C32" s="4">
        <v>486635926</v>
      </c>
      <c r="D32" s="4">
        <v>270782066</v>
      </c>
      <c r="E32" s="9">
        <v>19649762</v>
      </c>
      <c r="F32" s="7" t="s">
        <v>103</v>
      </c>
    </row>
    <row r="33" spans="1:6" x14ac:dyDescent="0.2">
      <c r="A33" s="14" t="s">
        <v>179</v>
      </c>
      <c r="B33" s="4">
        <v>390428450</v>
      </c>
      <c r="C33" s="4">
        <v>1017634102</v>
      </c>
      <c r="D33" s="4">
        <v>791468128</v>
      </c>
      <c r="E33" s="9">
        <v>54955567</v>
      </c>
      <c r="F33" s="7" t="s">
        <v>104</v>
      </c>
    </row>
    <row r="34" spans="1:6" x14ac:dyDescent="0.2">
      <c r="A34" s="14" t="s">
        <v>180</v>
      </c>
      <c r="B34" s="4">
        <v>14000000</v>
      </c>
      <c r="C34" s="4">
        <v>91761444</v>
      </c>
      <c r="D34" s="4">
        <v>14000000</v>
      </c>
      <c r="E34" s="9">
        <v>3000000</v>
      </c>
      <c r="F34" s="7" t="s">
        <v>105</v>
      </c>
    </row>
    <row r="35" spans="1:6" x14ac:dyDescent="0.2">
      <c r="A35" s="14" t="s">
        <v>181</v>
      </c>
      <c r="B35" s="4">
        <v>20708473</v>
      </c>
      <c r="C35" s="4">
        <v>34395349</v>
      </c>
      <c r="D35" s="4">
        <v>21576943</v>
      </c>
      <c r="E35" s="9">
        <v>18322429</v>
      </c>
      <c r="F35" s="7" t="s">
        <v>106</v>
      </c>
    </row>
    <row r="36" spans="1:6" x14ac:dyDescent="0.2">
      <c r="A36" s="14" t="s">
        <v>182</v>
      </c>
      <c r="B36" s="4">
        <v>3500000</v>
      </c>
      <c r="C36" s="4">
        <v>25000000</v>
      </c>
      <c r="D36" s="4">
        <v>3500000</v>
      </c>
      <c r="E36" s="9">
        <v>3000000</v>
      </c>
      <c r="F36" s="7" t="s">
        <v>107</v>
      </c>
    </row>
    <row r="37" spans="1:6" x14ac:dyDescent="0.2">
      <c r="A37" s="14" t="s">
        <v>183</v>
      </c>
      <c r="B37" s="4">
        <v>638778</v>
      </c>
      <c r="C37" s="1">
        <v>0</v>
      </c>
      <c r="D37" s="4">
        <v>698677</v>
      </c>
      <c r="E37" s="9">
        <v>672932</v>
      </c>
      <c r="F37" s="7" t="s">
        <v>108</v>
      </c>
    </row>
    <row r="38" spans="1:6" x14ac:dyDescent="0.2">
      <c r="A38" s="14" t="s">
        <v>12</v>
      </c>
      <c r="B38" s="1">
        <v>0</v>
      </c>
      <c r="C38" s="1">
        <v>0</v>
      </c>
      <c r="D38" s="1">
        <v>0</v>
      </c>
      <c r="E38" s="9">
        <v>0</v>
      </c>
      <c r="F38" s="7" t="s">
        <v>109</v>
      </c>
    </row>
    <row r="39" spans="1:6" x14ac:dyDescent="0.2">
      <c r="A39" s="14" t="s">
        <v>184</v>
      </c>
      <c r="B39" s="1">
        <v>0</v>
      </c>
      <c r="C39" s="4">
        <v>-2814893</v>
      </c>
      <c r="D39" s="1">
        <v>0</v>
      </c>
      <c r="E39" s="10">
        <v>0</v>
      </c>
      <c r="F39" s="7" t="s">
        <v>110</v>
      </c>
    </row>
    <row r="40" spans="1:6" x14ac:dyDescent="0.2">
      <c r="A40" s="14" t="s">
        <v>185</v>
      </c>
      <c r="B40" s="4">
        <v>38847251</v>
      </c>
      <c r="C40" s="4">
        <v>148341900</v>
      </c>
      <c r="D40" s="4">
        <v>39775620</v>
      </c>
      <c r="E40" s="9">
        <v>24995361</v>
      </c>
      <c r="F40" s="7" t="s">
        <v>111</v>
      </c>
    </row>
    <row r="41" spans="1:6" x14ac:dyDescent="0.2">
      <c r="A41" s="14" t="s">
        <v>186</v>
      </c>
      <c r="B41" s="1">
        <v>0</v>
      </c>
      <c r="C41" s="1">
        <v>0</v>
      </c>
      <c r="D41" s="4">
        <v>25860942</v>
      </c>
      <c r="E41" s="10">
        <v>0</v>
      </c>
      <c r="F41" s="7" t="s">
        <v>112</v>
      </c>
    </row>
    <row r="42" spans="1:6" x14ac:dyDescent="0.2">
      <c r="A42" s="14" t="s">
        <v>13</v>
      </c>
      <c r="B42" s="4">
        <v>38847251</v>
      </c>
      <c r="C42" s="4">
        <v>148341900</v>
      </c>
      <c r="D42" s="4">
        <v>65636562</v>
      </c>
      <c r="E42" s="9">
        <v>24995361</v>
      </c>
      <c r="F42" s="7" t="s">
        <v>113</v>
      </c>
    </row>
    <row r="43" spans="1:6" x14ac:dyDescent="0.2">
      <c r="A43" s="14" t="s">
        <v>14</v>
      </c>
      <c r="B43" s="4">
        <v>61939803</v>
      </c>
      <c r="C43" s="1">
        <v>0</v>
      </c>
      <c r="D43" s="4">
        <v>172968936</v>
      </c>
      <c r="E43" s="10">
        <v>0</v>
      </c>
      <c r="F43" s="7" t="s">
        <v>114</v>
      </c>
    </row>
    <row r="44" spans="1:6" x14ac:dyDescent="0.2">
      <c r="A44" s="14" t="s">
        <v>187</v>
      </c>
      <c r="B44" s="4">
        <v>32918822</v>
      </c>
      <c r="C44" s="1">
        <v>0</v>
      </c>
      <c r="D44" s="4">
        <v>32918822</v>
      </c>
      <c r="E44" s="10">
        <v>0</v>
      </c>
      <c r="F44" s="7" t="s">
        <v>115</v>
      </c>
    </row>
    <row r="45" spans="1:6" x14ac:dyDescent="0.2">
      <c r="A45" s="14" t="s">
        <v>15</v>
      </c>
      <c r="B45" s="4">
        <v>14400000</v>
      </c>
      <c r="C45" s="4">
        <v>96148234</v>
      </c>
      <c r="D45" s="4">
        <v>20400000</v>
      </c>
      <c r="E45" s="9">
        <v>3973513</v>
      </c>
      <c r="F45" s="7" t="s">
        <v>116</v>
      </c>
    </row>
    <row r="46" spans="1:6" x14ac:dyDescent="0.2">
      <c r="A46" s="14" t="s">
        <v>188</v>
      </c>
      <c r="B46" s="4">
        <v>62874553</v>
      </c>
      <c r="C46" s="1">
        <v>0</v>
      </c>
      <c r="D46" s="4">
        <v>90838273</v>
      </c>
      <c r="E46" s="10">
        <v>0</v>
      </c>
      <c r="F46" s="7" t="s">
        <v>117</v>
      </c>
    </row>
    <row r="47" spans="1:6" x14ac:dyDescent="0.2">
      <c r="A47" s="14" t="s">
        <v>189</v>
      </c>
      <c r="B47" s="4">
        <v>10692719</v>
      </c>
      <c r="C47" s="4">
        <v>22550192</v>
      </c>
      <c r="D47" s="4">
        <v>23920976</v>
      </c>
      <c r="E47" s="9">
        <v>2279738</v>
      </c>
      <c r="F47" s="7" t="s">
        <v>118</v>
      </c>
    </row>
    <row r="48" spans="1:6" x14ac:dyDescent="0.2">
      <c r="A48" s="14" t="s">
        <v>225</v>
      </c>
      <c r="B48" s="1">
        <v>0</v>
      </c>
      <c r="C48" s="4">
        <v>10082872</v>
      </c>
      <c r="D48" s="1">
        <v>0</v>
      </c>
      <c r="E48" s="10">
        <v>0</v>
      </c>
      <c r="F48" s="7" t="s">
        <v>224</v>
      </c>
    </row>
    <row r="49" spans="1:255" x14ac:dyDescent="0.2">
      <c r="A49" s="14" t="s">
        <v>190</v>
      </c>
      <c r="B49" s="4">
        <v>148150</v>
      </c>
      <c r="C49" s="4">
        <v>12775470</v>
      </c>
      <c r="D49" s="4">
        <v>148150</v>
      </c>
      <c r="E49" s="9">
        <v>789076</v>
      </c>
      <c r="F49" s="7" t="s">
        <v>119</v>
      </c>
    </row>
    <row r="50" spans="1:255" x14ac:dyDescent="0.2">
      <c r="A50" s="14" t="s">
        <v>191</v>
      </c>
      <c r="B50" s="4">
        <v>6038509</v>
      </c>
      <c r="C50" s="4">
        <v>19231489</v>
      </c>
      <c r="D50" s="4">
        <v>31871443</v>
      </c>
      <c r="E50" s="10">
        <v>0</v>
      </c>
      <c r="F50" s="7" t="s">
        <v>120</v>
      </c>
    </row>
    <row r="51" spans="1:255" x14ac:dyDescent="0.2">
      <c r="A51" s="14" t="s">
        <v>192</v>
      </c>
      <c r="B51" s="4">
        <v>189012556</v>
      </c>
      <c r="C51" s="4">
        <v>160788257</v>
      </c>
      <c r="D51" s="4">
        <v>373066600</v>
      </c>
      <c r="E51" s="9">
        <v>7042327</v>
      </c>
      <c r="F51" s="7" t="s">
        <v>121</v>
      </c>
    </row>
    <row r="52" spans="1:255" x14ac:dyDescent="0.2">
      <c r="A52" s="14" t="s">
        <v>16</v>
      </c>
      <c r="B52" s="4">
        <v>2240851</v>
      </c>
      <c r="C52" s="4">
        <v>2110414</v>
      </c>
      <c r="D52" s="4">
        <v>3186255</v>
      </c>
      <c r="E52" s="9">
        <v>5889306</v>
      </c>
      <c r="F52" s="7" t="s">
        <v>122</v>
      </c>
    </row>
    <row r="53" spans="1:255" x14ac:dyDescent="0.2">
      <c r="A53" s="14" t="s">
        <v>193</v>
      </c>
      <c r="B53" s="4">
        <v>73817935</v>
      </c>
      <c r="C53" s="4">
        <v>241375924</v>
      </c>
      <c r="D53" s="4">
        <v>194695943</v>
      </c>
      <c r="E53" s="9">
        <v>297219</v>
      </c>
      <c r="F53" s="7" t="s">
        <v>123</v>
      </c>
    </row>
    <row r="54" spans="1:255" x14ac:dyDescent="0.2">
      <c r="A54" s="14" t="s">
        <v>194</v>
      </c>
      <c r="B54" s="1">
        <v>0</v>
      </c>
      <c r="C54" s="4">
        <v>2192033</v>
      </c>
      <c r="D54" s="1">
        <v>0</v>
      </c>
      <c r="E54" s="9">
        <v>9004904</v>
      </c>
      <c r="F54" s="7" t="s">
        <v>124</v>
      </c>
    </row>
    <row r="55" spans="1:255" x14ac:dyDescent="0.2">
      <c r="A55" s="14" t="s">
        <v>195</v>
      </c>
      <c r="B55" s="4">
        <v>67624655</v>
      </c>
      <c r="C55" s="4">
        <v>269007671</v>
      </c>
      <c r="D55" s="4">
        <v>127572016</v>
      </c>
      <c r="E55" s="9">
        <v>3939805</v>
      </c>
      <c r="F55" s="7" t="s">
        <v>125</v>
      </c>
    </row>
    <row r="56" spans="1:255" x14ac:dyDescent="0.2">
      <c r="A56" s="14" t="s">
        <v>196</v>
      </c>
      <c r="B56" s="4">
        <v>3663397</v>
      </c>
      <c r="C56" s="4">
        <v>8015795</v>
      </c>
      <c r="D56" s="4">
        <v>4264963</v>
      </c>
      <c r="E56" s="9">
        <v>2315175</v>
      </c>
      <c r="F56" s="7" t="s">
        <v>126</v>
      </c>
    </row>
    <row r="57" spans="1:255" x14ac:dyDescent="0.2">
      <c r="A57" s="14" t="s">
        <v>197</v>
      </c>
      <c r="B57" s="4">
        <v>15221805</v>
      </c>
      <c r="C57" s="4">
        <v>34982569</v>
      </c>
      <c r="D57" s="4">
        <v>23045789</v>
      </c>
      <c r="E57" s="9">
        <v>1471470</v>
      </c>
      <c r="F57" s="7" t="s">
        <v>127</v>
      </c>
    </row>
    <row r="58" spans="1:255" x14ac:dyDescent="0.2">
      <c r="A58" s="14" t="s">
        <v>198</v>
      </c>
      <c r="B58" s="1">
        <v>0</v>
      </c>
      <c r="C58" s="4">
        <v>150819539</v>
      </c>
      <c r="D58" s="1">
        <v>0</v>
      </c>
      <c r="E58" s="10">
        <v>0</v>
      </c>
      <c r="F58" s="7" t="s">
        <v>128</v>
      </c>
    </row>
    <row r="59" spans="1:255" x14ac:dyDescent="0.2">
      <c r="A59" s="14" t="s">
        <v>199</v>
      </c>
      <c r="B59" s="4">
        <v>162568643</v>
      </c>
      <c r="C59" s="4">
        <v>708503945</v>
      </c>
      <c r="D59" s="4">
        <v>352764966</v>
      </c>
      <c r="E59" s="9">
        <v>22917879</v>
      </c>
      <c r="F59" s="7" t="s">
        <v>129</v>
      </c>
    </row>
    <row r="60" spans="1:255" x14ac:dyDescent="0.2">
      <c r="A60" s="14" t="s">
        <v>200</v>
      </c>
      <c r="B60" s="4">
        <v>351581199</v>
      </c>
      <c r="C60" s="4">
        <v>869292202</v>
      </c>
      <c r="D60" s="4">
        <v>725831566</v>
      </c>
      <c r="E60" s="9">
        <v>29960206</v>
      </c>
      <c r="F60" s="7" t="s">
        <v>130</v>
      </c>
    </row>
    <row r="61" spans="1:255" x14ac:dyDescent="0.2">
      <c r="A61" s="14" t="s">
        <v>201</v>
      </c>
      <c r="B61" s="44">
        <v>390428450</v>
      </c>
      <c r="C61" s="44">
        <v>1017634102</v>
      </c>
      <c r="D61" s="44">
        <v>791468128</v>
      </c>
      <c r="E61" s="48">
        <v>54955567</v>
      </c>
      <c r="F61" s="7" t="s">
        <v>131</v>
      </c>
    </row>
    <row r="62" spans="1:255" s="5" customFormat="1" x14ac:dyDescent="0.2">
      <c r="A62" s="39" t="s">
        <v>132</v>
      </c>
      <c r="B62" s="42"/>
      <c r="C62" s="42"/>
      <c r="D62" s="42"/>
      <c r="E62" s="42"/>
      <c r="F62" t="s">
        <v>132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s="6" customFormat="1" x14ac:dyDescent="0.2">
      <c r="A63" s="40" t="s">
        <v>9</v>
      </c>
      <c r="B63" s="42"/>
      <c r="C63" s="42"/>
      <c r="D63" s="42"/>
      <c r="E63" s="42"/>
      <c r="F63" s="30" t="s">
        <v>76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</row>
    <row r="64" spans="1:255" x14ac:dyDescent="0.2">
      <c r="A64" s="14" t="s">
        <v>202</v>
      </c>
      <c r="B64" s="47">
        <v>283205668</v>
      </c>
      <c r="C64" s="47">
        <v>1001491226</v>
      </c>
      <c r="D64" s="47">
        <v>581998291</v>
      </c>
      <c r="E64" s="46">
        <v>33191189</v>
      </c>
      <c r="F64" s="7" t="s">
        <v>133</v>
      </c>
    </row>
    <row r="65" spans="1:6" x14ac:dyDescent="0.2">
      <c r="A65" s="14" t="s">
        <v>203</v>
      </c>
      <c r="B65" s="4">
        <v>229113657</v>
      </c>
      <c r="C65" s="4">
        <v>838383365</v>
      </c>
      <c r="D65" s="4">
        <v>479670790</v>
      </c>
      <c r="E65" s="9">
        <v>0</v>
      </c>
      <c r="F65" s="7" t="s">
        <v>134</v>
      </c>
    </row>
    <row r="66" spans="1:6" x14ac:dyDescent="0.2">
      <c r="A66" s="14" t="s">
        <v>204</v>
      </c>
      <c r="B66" s="4">
        <v>54092011</v>
      </c>
      <c r="C66" s="4">
        <v>163107861</v>
      </c>
      <c r="D66" s="4">
        <v>102327501</v>
      </c>
      <c r="E66" s="9">
        <v>33191189</v>
      </c>
      <c r="F66" s="7" t="s">
        <v>135</v>
      </c>
    </row>
    <row r="67" spans="1:6" x14ac:dyDescent="0.2">
      <c r="A67" s="14" t="s">
        <v>205</v>
      </c>
      <c r="B67" s="4">
        <v>1786814</v>
      </c>
      <c r="C67" s="4">
        <v>9553317</v>
      </c>
      <c r="D67" s="4">
        <v>1935570</v>
      </c>
      <c r="E67" s="10">
        <v>0</v>
      </c>
      <c r="F67" s="7" t="s">
        <v>136</v>
      </c>
    </row>
    <row r="68" spans="1:6" x14ac:dyDescent="0.2">
      <c r="A68" s="14" t="s">
        <v>206</v>
      </c>
      <c r="B68" s="4">
        <v>12244355</v>
      </c>
      <c r="C68" s="4">
        <v>59079475</v>
      </c>
      <c r="D68" s="4">
        <v>1812822</v>
      </c>
      <c r="E68" s="9">
        <v>2326496</v>
      </c>
      <c r="F68" s="7" t="s">
        <v>137</v>
      </c>
    </row>
    <row r="69" spans="1:6" x14ac:dyDescent="0.2">
      <c r="A69" s="14" t="s">
        <v>17</v>
      </c>
      <c r="B69" s="4">
        <v>18772976</v>
      </c>
      <c r="C69" s="4">
        <v>38148688</v>
      </c>
      <c r="D69" s="4">
        <v>65598839</v>
      </c>
      <c r="E69" s="9">
        <v>13199036</v>
      </c>
      <c r="F69" s="7" t="s">
        <v>138</v>
      </c>
    </row>
    <row r="70" spans="1:6" x14ac:dyDescent="0.2">
      <c r="A70" s="14" t="s">
        <v>207</v>
      </c>
      <c r="B70" s="4">
        <v>12352376</v>
      </c>
      <c r="C70" s="4">
        <v>33386662</v>
      </c>
      <c r="D70" s="4">
        <v>21875634</v>
      </c>
      <c r="E70" s="9">
        <v>13786937</v>
      </c>
      <c r="F70" s="7" t="s">
        <v>139</v>
      </c>
    </row>
    <row r="71" spans="1:6" x14ac:dyDescent="0.2">
      <c r="A71" s="14" t="s">
        <v>208</v>
      </c>
      <c r="B71" s="4">
        <v>597444</v>
      </c>
      <c r="C71" s="1">
        <v>0</v>
      </c>
      <c r="D71" s="4">
        <v>632624</v>
      </c>
      <c r="E71" s="9">
        <v>1425063</v>
      </c>
      <c r="F71" s="7" t="s">
        <v>140</v>
      </c>
    </row>
    <row r="72" spans="1:6" x14ac:dyDescent="0.2">
      <c r="A72" s="14" t="s">
        <v>209</v>
      </c>
      <c r="B72" s="4">
        <v>11911674</v>
      </c>
      <c r="C72" s="4">
        <v>42046353</v>
      </c>
      <c r="D72" s="4">
        <v>14343152</v>
      </c>
      <c r="E72" s="9">
        <v>2453657</v>
      </c>
      <c r="F72" s="7" t="s">
        <v>141</v>
      </c>
    </row>
    <row r="73" spans="1:6" x14ac:dyDescent="0.2">
      <c r="A73" s="14" t="s">
        <v>210</v>
      </c>
      <c r="B73" s="1">
        <v>0</v>
      </c>
      <c r="C73" s="1">
        <v>0</v>
      </c>
      <c r="D73" s="1">
        <v>0</v>
      </c>
      <c r="E73" s="10">
        <v>0</v>
      </c>
      <c r="F73" s="7" t="s">
        <v>142</v>
      </c>
    </row>
    <row r="74" spans="1:6" x14ac:dyDescent="0.2">
      <c r="A74" s="14" t="s">
        <v>211</v>
      </c>
      <c r="B74" s="4">
        <v>2293091</v>
      </c>
      <c r="C74" s="1">
        <v>0</v>
      </c>
      <c r="D74" s="4">
        <v>2321969</v>
      </c>
      <c r="E74" s="9">
        <v>949078</v>
      </c>
      <c r="F74" s="7" t="s">
        <v>143</v>
      </c>
    </row>
    <row r="75" spans="1:6" x14ac:dyDescent="0.2">
      <c r="A75" s="14" t="s">
        <v>212</v>
      </c>
      <c r="B75" s="4">
        <v>4162949</v>
      </c>
      <c r="C75" s="4">
        <v>9143820</v>
      </c>
      <c r="D75" s="4">
        <v>5570326</v>
      </c>
      <c r="E75" s="10">
        <v>0</v>
      </c>
      <c r="F75" s="7" t="s">
        <v>144</v>
      </c>
    </row>
    <row r="76" spans="1:6" x14ac:dyDescent="0.2">
      <c r="A76" s="14" t="s">
        <v>18</v>
      </c>
      <c r="B76" s="4">
        <v>3309236</v>
      </c>
      <c r="C76" s="4">
        <v>30836101</v>
      </c>
      <c r="D76" s="4">
        <v>7313548</v>
      </c>
      <c r="E76" s="9">
        <v>456856</v>
      </c>
      <c r="F76" s="7" t="s">
        <v>145</v>
      </c>
    </row>
    <row r="77" spans="1:6" x14ac:dyDescent="0.2">
      <c r="A77" s="14" t="s">
        <v>213</v>
      </c>
      <c r="B77" s="4">
        <v>4270348</v>
      </c>
      <c r="C77" s="4">
        <v>14190052</v>
      </c>
      <c r="D77" s="4">
        <v>5597704</v>
      </c>
      <c r="E77" s="10">
        <v>0</v>
      </c>
      <c r="F77" s="7" t="s">
        <v>146</v>
      </c>
    </row>
    <row r="78" spans="1:6" x14ac:dyDescent="0.2">
      <c r="A78" s="14" t="s">
        <v>19</v>
      </c>
      <c r="B78" s="4">
        <v>4310194</v>
      </c>
      <c r="C78" s="4">
        <v>19887418</v>
      </c>
      <c r="D78" s="4">
        <v>10611689</v>
      </c>
      <c r="E78" s="9">
        <v>11249111</v>
      </c>
      <c r="F78" s="7" t="s">
        <v>147</v>
      </c>
    </row>
    <row r="79" spans="1:6" x14ac:dyDescent="0.2">
      <c r="A79" s="14" t="s">
        <v>214</v>
      </c>
      <c r="B79" s="4">
        <v>1467745</v>
      </c>
      <c r="C79" s="4">
        <v>3660585</v>
      </c>
      <c r="D79" s="4">
        <v>4177082</v>
      </c>
      <c r="E79" s="10">
        <v>0</v>
      </c>
      <c r="F79" s="7" t="s">
        <v>148</v>
      </c>
    </row>
    <row r="80" spans="1:6" x14ac:dyDescent="0.2">
      <c r="A80" s="14" t="s">
        <v>215</v>
      </c>
      <c r="B80" s="4">
        <v>13630579</v>
      </c>
      <c r="C80" s="4">
        <v>22390853</v>
      </c>
      <c r="D80" s="4">
        <v>15758802</v>
      </c>
      <c r="E80" s="9">
        <v>14194990</v>
      </c>
      <c r="F80" s="7" t="s">
        <v>149</v>
      </c>
    </row>
    <row r="81" spans="1:255" x14ac:dyDescent="0.2">
      <c r="A81" s="14" t="s">
        <v>20</v>
      </c>
      <c r="B81" s="4">
        <v>4422036</v>
      </c>
      <c r="C81" s="4">
        <v>5166982</v>
      </c>
      <c r="D81" s="4">
        <v>5209131</v>
      </c>
      <c r="E81" s="9">
        <v>921771</v>
      </c>
      <c r="F81" s="7" t="s">
        <v>150</v>
      </c>
    </row>
    <row r="82" spans="1:255" x14ac:dyDescent="0.2">
      <c r="A82" s="14" t="s">
        <v>216</v>
      </c>
      <c r="B82" s="4">
        <v>9208543</v>
      </c>
      <c r="C82" s="4">
        <v>17223871</v>
      </c>
      <c r="D82" s="4">
        <v>10549671</v>
      </c>
      <c r="E82" s="9">
        <v>13273219</v>
      </c>
      <c r="F82" s="7" t="s">
        <v>151</v>
      </c>
    </row>
    <row r="83" spans="1:255" x14ac:dyDescent="0.2">
      <c r="A83" s="14" t="s">
        <v>217</v>
      </c>
      <c r="B83" s="4">
        <v>9208543</v>
      </c>
      <c r="C83" s="4">
        <v>17223871</v>
      </c>
      <c r="D83" s="4">
        <v>10549671</v>
      </c>
      <c r="E83" s="9">
        <v>13273219</v>
      </c>
      <c r="F83" s="7" t="s">
        <v>152</v>
      </c>
    </row>
    <row r="84" spans="1:255" x14ac:dyDescent="0.2">
      <c r="A84" s="14" t="s">
        <v>21</v>
      </c>
      <c r="B84" s="4">
        <v>9208543</v>
      </c>
      <c r="C84" s="4">
        <v>17223871</v>
      </c>
      <c r="D84" s="4">
        <v>7104419</v>
      </c>
      <c r="E84" s="9">
        <v>13273219</v>
      </c>
      <c r="F84" s="7" t="s">
        <v>153</v>
      </c>
    </row>
    <row r="85" spans="1:255" x14ac:dyDescent="0.2">
      <c r="A85" s="14" t="s">
        <v>218</v>
      </c>
      <c r="B85" s="45">
        <v>0</v>
      </c>
      <c r="C85" s="45">
        <v>0</v>
      </c>
      <c r="D85" s="44">
        <v>3445252</v>
      </c>
      <c r="E85" s="43">
        <v>0</v>
      </c>
      <c r="F85" s="7" t="s">
        <v>154</v>
      </c>
    </row>
    <row r="86" spans="1:255" s="6" customFormat="1" x14ac:dyDescent="0.2">
      <c r="A86" s="39" t="s">
        <v>132</v>
      </c>
      <c r="B86" s="41"/>
      <c r="C86" s="41"/>
      <c r="D86" s="41"/>
      <c r="E86" s="41"/>
      <c r="F86" t="s">
        <v>132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</row>
    <row r="87" spans="1:255" s="6" customFormat="1" x14ac:dyDescent="0.2">
      <c r="A87" s="40" t="s">
        <v>10</v>
      </c>
      <c r="B87" s="41"/>
      <c r="C87" s="41"/>
      <c r="D87" s="41"/>
      <c r="E87" s="41"/>
      <c r="F87" s="30" t="s">
        <v>77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</row>
    <row r="88" spans="1:255" x14ac:dyDescent="0.2">
      <c r="A88" s="14" t="s">
        <v>219</v>
      </c>
      <c r="B88" s="47">
        <v>2116529</v>
      </c>
      <c r="C88" s="47">
        <v>115399390</v>
      </c>
      <c r="D88" s="47">
        <v>51369978</v>
      </c>
      <c r="E88" s="46">
        <v>38970329</v>
      </c>
      <c r="F88" s="7" t="s">
        <v>155</v>
      </c>
    </row>
    <row r="89" spans="1:255" x14ac:dyDescent="0.2">
      <c r="A89" s="14" t="s">
        <v>220</v>
      </c>
      <c r="B89" s="4">
        <v>-46907416</v>
      </c>
      <c r="C89" s="4">
        <v>-68852802</v>
      </c>
      <c r="D89" s="4">
        <v>-88256118</v>
      </c>
      <c r="E89" s="9">
        <v>3822791</v>
      </c>
      <c r="F89" s="7" t="s">
        <v>156</v>
      </c>
    </row>
    <row r="90" spans="1:255" x14ac:dyDescent="0.2">
      <c r="A90" s="14" t="s">
        <v>22</v>
      </c>
      <c r="B90" s="4">
        <v>-11480484</v>
      </c>
      <c r="C90" s="4">
        <v>-48720514</v>
      </c>
      <c r="D90" s="4">
        <v>-24606518</v>
      </c>
      <c r="E90" s="9">
        <v>-48615977</v>
      </c>
      <c r="F90" s="7" t="s">
        <v>157</v>
      </c>
    </row>
    <row r="91" spans="1:255" x14ac:dyDescent="0.2">
      <c r="A91" s="14" t="s">
        <v>221</v>
      </c>
      <c r="B91" s="1">
        <v>0</v>
      </c>
      <c r="C91" s="1">
        <v>0</v>
      </c>
      <c r="D91" s="1">
        <v>0</v>
      </c>
      <c r="E91" s="9">
        <v>3170</v>
      </c>
      <c r="F91" s="7" t="s">
        <v>158</v>
      </c>
    </row>
    <row r="92" spans="1:255" x14ac:dyDescent="0.2">
      <c r="A92" s="14" t="s">
        <v>222</v>
      </c>
      <c r="B92" s="4">
        <v>-5181230</v>
      </c>
      <c r="C92" s="4">
        <v>3721477</v>
      </c>
      <c r="D92" s="4">
        <v>-22049757</v>
      </c>
      <c r="E92" s="9">
        <v>12136845</v>
      </c>
      <c r="F92" s="7" t="s">
        <v>159</v>
      </c>
    </row>
    <row r="93" spans="1:255" x14ac:dyDescent="0.2">
      <c r="A93" s="14" t="s">
        <v>223</v>
      </c>
      <c r="B93" s="4">
        <v>-61452601</v>
      </c>
      <c r="C93" s="4">
        <v>1547551</v>
      </c>
      <c r="D93" s="4">
        <v>-83542415</v>
      </c>
      <c r="E93" s="9">
        <v>6317158</v>
      </c>
      <c r="F93" s="7" t="s">
        <v>160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O38"/>
  <sheetViews>
    <sheetView zoomScale="90" zoomScaleNormal="90" workbookViewId="0">
      <selection activeCell="C23" sqref="C23:F27"/>
    </sheetView>
  </sheetViews>
  <sheetFormatPr defaultRowHeight="12.75" x14ac:dyDescent="0.2"/>
  <cols>
    <col min="2" max="2" width="43.7109375" bestFit="1" customWidth="1"/>
    <col min="3" max="3" width="17.5703125" customWidth="1"/>
    <col min="4" max="4" width="15" customWidth="1"/>
    <col min="5" max="5" width="16.85546875" customWidth="1"/>
    <col min="6" max="6" width="16.7109375" customWidth="1"/>
    <col min="7" max="7" width="35.7109375" customWidth="1"/>
    <col min="8" max="8" width="11.140625" bestFit="1" customWidth="1"/>
  </cols>
  <sheetData>
    <row r="3" spans="2:15" ht="38.25" x14ac:dyDescent="0.2">
      <c r="B3" s="15"/>
      <c r="C3" s="2" t="s">
        <v>2</v>
      </c>
      <c r="D3" s="2" t="s">
        <v>3</v>
      </c>
      <c r="E3" s="2" t="s">
        <v>1</v>
      </c>
      <c r="F3" s="3" t="s">
        <v>0</v>
      </c>
      <c r="G3" s="15"/>
    </row>
    <row r="4" spans="2:15" ht="30" x14ac:dyDescent="0.2">
      <c r="B4" s="16" t="s">
        <v>24</v>
      </c>
      <c r="C4" s="49" t="s">
        <v>7</v>
      </c>
      <c r="D4" s="49" t="s">
        <v>4</v>
      </c>
      <c r="E4" s="49" t="s">
        <v>5</v>
      </c>
      <c r="F4" s="50" t="s">
        <v>6</v>
      </c>
      <c r="G4" s="16" t="s">
        <v>25</v>
      </c>
    </row>
    <row r="5" spans="2:15" ht="15" x14ac:dyDescent="0.2">
      <c r="B5" s="17"/>
      <c r="C5" s="2">
        <v>131010</v>
      </c>
      <c r="D5" s="2">
        <v>131004</v>
      </c>
      <c r="E5" s="2">
        <v>131204</v>
      </c>
      <c r="F5" s="3">
        <v>131203</v>
      </c>
      <c r="G5" s="17"/>
    </row>
    <row r="6" spans="2:15" ht="14.25" x14ac:dyDescent="0.2">
      <c r="B6" s="18" t="s">
        <v>26</v>
      </c>
      <c r="C6" s="28">
        <v>1</v>
      </c>
      <c r="D6" s="28">
        <v>1</v>
      </c>
      <c r="E6" s="28">
        <v>1</v>
      </c>
      <c r="F6" s="28">
        <v>1</v>
      </c>
      <c r="G6" s="20" t="s">
        <v>27</v>
      </c>
    </row>
    <row r="7" spans="2:15" ht="14.25" x14ac:dyDescent="0.2">
      <c r="B7" s="18" t="s">
        <v>28</v>
      </c>
      <c r="C7" s="28">
        <v>9.8000000000000007</v>
      </c>
      <c r="D7" s="28">
        <v>1.92</v>
      </c>
      <c r="E7" s="19" t="s">
        <v>29</v>
      </c>
      <c r="F7" s="19" t="s">
        <v>29</v>
      </c>
      <c r="G7" s="21" t="s">
        <v>30</v>
      </c>
      <c r="L7" s="51"/>
      <c r="M7" s="51"/>
      <c r="N7" s="51"/>
      <c r="O7" s="51"/>
    </row>
    <row r="8" spans="2:15" ht="14.25" x14ac:dyDescent="0.2">
      <c r="B8" s="18" t="s">
        <v>31</v>
      </c>
      <c r="C8" s="19">
        <v>1239704.3600000001</v>
      </c>
      <c r="D8" s="19">
        <v>60473980.640000001</v>
      </c>
      <c r="E8" s="19" t="s">
        <v>29</v>
      </c>
      <c r="F8" s="19" t="s">
        <v>29</v>
      </c>
      <c r="G8" s="21" t="s">
        <v>32</v>
      </c>
      <c r="L8" s="51"/>
      <c r="M8" s="51"/>
      <c r="N8" s="51"/>
      <c r="O8" s="51"/>
    </row>
    <row r="9" spans="2:15" ht="14.25" x14ac:dyDescent="0.2">
      <c r="B9" s="18" t="s">
        <v>33</v>
      </c>
      <c r="C9" s="31">
        <v>109488</v>
      </c>
      <c r="D9" s="31">
        <v>27687752</v>
      </c>
      <c r="E9" s="19" t="s">
        <v>29</v>
      </c>
      <c r="F9" s="19" t="s">
        <v>29</v>
      </c>
      <c r="G9" s="21" t="s">
        <v>34</v>
      </c>
      <c r="L9" s="51"/>
      <c r="M9" s="51"/>
      <c r="N9" s="51"/>
      <c r="O9" s="51"/>
    </row>
    <row r="10" spans="2:15" ht="14.25" x14ac:dyDescent="0.2">
      <c r="B10" s="18" t="s">
        <v>35</v>
      </c>
      <c r="C10" s="31">
        <v>1905</v>
      </c>
      <c r="D10" s="31">
        <v>29799</v>
      </c>
      <c r="E10" s="19" t="s">
        <v>29</v>
      </c>
      <c r="F10" s="19" t="s">
        <v>29</v>
      </c>
      <c r="G10" s="21" t="s">
        <v>36</v>
      </c>
      <c r="L10" s="51"/>
      <c r="M10" s="51"/>
      <c r="N10" s="51"/>
      <c r="O10" s="51"/>
    </row>
    <row r="11" spans="2:15" ht="14.25" x14ac:dyDescent="0.2">
      <c r="B11" s="18" t="s">
        <v>37</v>
      </c>
      <c r="C11" s="31">
        <v>14000000</v>
      </c>
      <c r="D11" s="31">
        <v>91761444</v>
      </c>
      <c r="E11" s="31">
        <v>14000000</v>
      </c>
      <c r="F11" s="31">
        <v>3000000</v>
      </c>
      <c r="G11" s="21" t="s">
        <v>38</v>
      </c>
      <c r="L11" s="51"/>
      <c r="M11" s="51"/>
      <c r="N11" s="51"/>
      <c r="O11" s="51"/>
    </row>
    <row r="12" spans="2:15" ht="14.25" x14ac:dyDescent="0.2">
      <c r="B12" s="18" t="s">
        <v>39</v>
      </c>
      <c r="C12" s="31">
        <v>137200000</v>
      </c>
      <c r="D12" s="31">
        <v>176181972.47999999</v>
      </c>
      <c r="E12" s="19" t="s">
        <v>29</v>
      </c>
      <c r="F12" s="19" t="s">
        <v>29</v>
      </c>
      <c r="G12" s="21" t="s">
        <v>40</v>
      </c>
      <c r="L12" s="51"/>
      <c r="M12" s="51"/>
      <c r="N12" s="51"/>
      <c r="O12" s="51"/>
    </row>
    <row r="13" spans="2:15" ht="14.25" x14ac:dyDescent="0.2">
      <c r="B13" s="18" t="s">
        <v>41</v>
      </c>
      <c r="C13" s="22">
        <v>45291</v>
      </c>
      <c r="D13" s="22">
        <v>45291</v>
      </c>
      <c r="E13" s="22">
        <v>45291</v>
      </c>
      <c r="F13" s="22">
        <v>45291</v>
      </c>
      <c r="G13" s="21" t="s">
        <v>42</v>
      </c>
    </row>
    <row r="15" spans="2:15" x14ac:dyDescent="0.2">
      <c r="B15" s="52"/>
    </row>
    <row r="16" spans="2:15" ht="15" x14ac:dyDescent="0.2">
      <c r="B16" s="23" t="s">
        <v>43</v>
      </c>
      <c r="C16" s="24"/>
      <c r="D16" s="24"/>
      <c r="E16" s="24"/>
      <c r="F16" s="24"/>
      <c r="G16" s="25" t="s">
        <v>44</v>
      </c>
    </row>
    <row r="17" spans="2:7" ht="14.25" x14ac:dyDescent="0.2">
      <c r="B17" s="26" t="s">
        <v>45</v>
      </c>
      <c r="C17" s="27">
        <f>+C9*100/C11</f>
        <v>0.7820571428571429</v>
      </c>
      <c r="D17" s="27">
        <f>+D9*100/D11</f>
        <v>30.173622812648851</v>
      </c>
      <c r="E17" s="27" t="s">
        <v>29</v>
      </c>
      <c r="F17" s="27" t="s">
        <v>29</v>
      </c>
      <c r="G17" s="20" t="s">
        <v>46</v>
      </c>
    </row>
    <row r="18" spans="2:7" ht="14.25" x14ac:dyDescent="0.2">
      <c r="B18" s="18" t="s">
        <v>47</v>
      </c>
      <c r="C18" s="28">
        <f>'Annual Financial Data'!B84/C11</f>
        <v>0.65775307142857142</v>
      </c>
      <c r="D18" s="28">
        <f>'Annual Financial Data'!C84/'Annual Financial Data'!C34</f>
        <v>0.18770270223733621</v>
      </c>
      <c r="E18" s="28">
        <f>'Annual Financial Data'!D84/'Annual Financial Data'!D34</f>
        <v>0.50745850000000003</v>
      </c>
      <c r="F18" s="28">
        <f>'Annual Financial Data'!E84/'Annual Financial Data'!E34</f>
        <v>4.4244063333333337</v>
      </c>
      <c r="G18" s="21" t="s">
        <v>48</v>
      </c>
    </row>
    <row r="19" spans="2:7" ht="14.25" x14ac:dyDescent="0.2">
      <c r="B19" s="18" t="s">
        <v>49</v>
      </c>
      <c r="C19" s="28">
        <f>'Annual Financial Data'!B40/C11</f>
        <v>2.774803642857143</v>
      </c>
      <c r="D19" s="28">
        <f>'Annual Financial Data'!C40/'Annual Financial Data'!C34</f>
        <v>1.6166038102015918</v>
      </c>
      <c r="E19" s="28">
        <f>'Annual Financial Data'!D40/'Annual Financial Data'!D34</f>
        <v>2.8411157142857144</v>
      </c>
      <c r="F19" s="28">
        <f>'Annual Financial Data'!E40/'Annual Financial Data'!E34</f>
        <v>8.3317870000000003</v>
      </c>
      <c r="G19" s="21" t="s">
        <v>50</v>
      </c>
    </row>
    <row r="20" spans="2:7" ht="14.25" x14ac:dyDescent="0.2">
      <c r="B20" s="18" t="s">
        <v>51</v>
      </c>
      <c r="C20" s="28">
        <f>C12/'Annual Financial Data'!B84</f>
        <v>14.899208267800889</v>
      </c>
      <c r="D20" s="28">
        <f>D12/'Annual Financial Data'!C84</f>
        <v>10.22894171002558</v>
      </c>
      <c r="E20" s="28" t="s">
        <v>29</v>
      </c>
      <c r="F20" s="28" t="s">
        <v>29</v>
      </c>
      <c r="G20" s="21" t="s">
        <v>52</v>
      </c>
    </row>
    <row r="21" spans="2:7" ht="14.25" x14ac:dyDescent="0.2">
      <c r="B21" s="18" t="s">
        <v>53</v>
      </c>
      <c r="C21" s="28">
        <f>C12/'Annual Financial Data'!B40</f>
        <v>3.5317814380224744</v>
      </c>
      <c r="D21" s="28">
        <f>D12/'Annual Financial Data'!C40</f>
        <v>1.1876750431267227</v>
      </c>
      <c r="E21" s="28" t="s">
        <v>29</v>
      </c>
      <c r="F21" s="28" t="s">
        <v>29</v>
      </c>
      <c r="G21" s="21" t="s">
        <v>54</v>
      </c>
    </row>
    <row r="22" spans="2:7" x14ac:dyDescent="0.2">
      <c r="C22" s="29"/>
      <c r="D22" s="29"/>
      <c r="E22" s="29"/>
      <c r="F22" s="29"/>
    </row>
    <row r="23" spans="2:7" ht="14.25" x14ac:dyDescent="0.2">
      <c r="B23" s="18" t="s">
        <v>55</v>
      </c>
      <c r="C23" s="28">
        <f>'Annual Financial Data'!B66*100/'Annual Financial Data'!B64</f>
        <v>19.099904102201798</v>
      </c>
      <c r="D23" s="28">
        <f>'Annual Financial Data'!C66*100/'Annual Financial Data'!C64</f>
        <v>16.286499248871102</v>
      </c>
      <c r="E23" s="28">
        <f>'Annual Financial Data'!D66*100/'Annual Financial Data'!D64</f>
        <v>17.5820964738881</v>
      </c>
      <c r="F23" s="28">
        <f>'Annual Financial Data'!E66*100/'Annual Financial Data'!E64</f>
        <v>100</v>
      </c>
      <c r="G23" s="21" t="s">
        <v>56</v>
      </c>
    </row>
    <row r="24" spans="2:7" ht="28.5" x14ac:dyDescent="0.2">
      <c r="B24" s="18" t="s">
        <v>57</v>
      </c>
      <c r="C24" s="28">
        <f>('Annual Financial Data'!B80+'Annual Financial Data'!B76)*100/'Annual Financial Data'!B64</f>
        <v>5.9814533796689409</v>
      </c>
      <c r="D24" s="28">
        <f>('Annual Financial Data'!C80+'Annual Financial Data'!C76)*100/'Annual Financial Data'!C64</f>
        <v>5.3147698769754372</v>
      </c>
      <c r="E24" s="28">
        <f>('Annual Financial Data'!D80+'Annual Financial Data'!D76)*100/'Annual Financial Data'!D64</f>
        <v>3.9643329468127253</v>
      </c>
      <c r="F24" s="28">
        <f>('Annual Financial Data'!E80+'Annual Financial Data'!E76)*100/'Annual Financial Data'!E64</f>
        <v>44.143781652413836</v>
      </c>
      <c r="G24" s="21" t="s">
        <v>58</v>
      </c>
    </row>
    <row r="25" spans="2:7" ht="14.25" x14ac:dyDescent="0.2">
      <c r="B25" s="18" t="s">
        <v>59</v>
      </c>
      <c r="C25" s="28">
        <f>'Annual Financial Data'!B83*100/'Annual Financial Data'!B64</f>
        <v>3.2515390899591741</v>
      </c>
      <c r="D25" s="28">
        <f>'Annual Financial Data'!C83*100/'Annual Financial Data'!C64</f>
        <v>1.7198224560381721</v>
      </c>
      <c r="E25" s="28">
        <f>'Annual Financial Data'!D83*100/'Annual Financial Data'!D64</f>
        <v>1.8126635701753289</v>
      </c>
      <c r="F25" s="28">
        <f>'Annual Financial Data'!E83*100/'Annual Financial Data'!E64</f>
        <v>39.990188359928894</v>
      </c>
      <c r="G25" s="21" t="s">
        <v>60</v>
      </c>
    </row>
    <row r="26" spans="2:7" ht="14.25" x14ac:dyDescent="0.2">
      <c r="B26" s="18" t="s">
        <v>61</v>
      </c>
      <c r="C26" s="28">
        <f>'Annual Financial Data'!B83*100/'Annual Financial Data'!B33</f>
        <v>2.3585737668451161</v>
      </c>
      <c r="D26" s="28">
        <f>'Annual Financial Data'!C83*100/'Annual Financial Data'!C33</f>
        <v>1.6925406652694899</v>
      </c>
      <c r="E26" s="28">
        <f>'Annual Financial Data'!D83*100/'Annual Financial Data'!D33</f>
        <v>1.3329242993850536</v>
      </c>
      <c r="F26" s="28">
        <f>'Annual Financial Data'!E83*100/'Annual Financial Data'!E33</f>
        <v>24.152637711844552</v>
      </c>
      <c r="G26" s="21" t="s">
        <v>62</v>
      </c>
    </row>
    <row r="27" spans="2:7" ht="14.25" x14ac:dyDescent="0.2">
      <c r="B27" s="18" t="s">
        <v>63</v>
      </c>
      <c r="C27" s="28">
        <f>'Annual Financial Data'!B84*100/'Annual Financial Data'!B40</f>
        <v>23.704490698711215</v>
      </c>
      <c r="D27" s="28">
        <f>'Annual Financial Data'!C84*100/'Annual Financial Data'!C40</f>
        <v>11.610927863267223</v>
      </c>
      <c r="E27" s="28">
        <f>'Annual Financial Data'!D84*100/'Annual Financial Data'!D40</f>
        <v>17.861240126489545</v>
      </c>
      <c r="F27" s="28">
        <f>'Annual Financial Data'!E84*100/'Annual Financial Data'!E40</f>
        <v>53.102729742531025</v>
      </c>
      <c r="G27" s="21" t="s">
        <v>64</v>
      </c>
    </row>
    <row r="28" spans="2:7" x14ac:dyDescent="0.2">
      <c r="C28" s="29"/>
      <c r="D28" s="29"/>
      <c r="E28" s="29"/>
      <c r="F28" s="29"/>
    </row>
    <row r="29" spans="2:7" ht="14.25" x14ac:dyDescent="0.2">
      <c r="B29" s="18" t="s">
        <v>65</v>
      </c>
      <c r="C29" s="28">
        <f>'Annual Financial Data'!B60*100/'Annual Financial Data'!B33</f>
        <v>90.05009727134383</v>
      </c>
      <c r="D29" s="28">
        <f>'Annual Financial Data'!C60*100/'Annual Financial Data'!C33</f>
        <v>85.422864690908327</v>
      </c>
      <c r="E29" s="28">
        <f>'Annual Financial Data'!D60*100/'Annual Financial Data'!D33</f>
        <v>91.706986083462354</v>
      </c>
      <c r="F29" s="28">
        <f>'Annual Financial Data'!E60*100/'Annual Financial Data'!E33</f>
        <v>54.51714473258005</v>
      </c>
      <c r="G29" s="21" t="s">
        <v>66</v>
      </c>
    </row>
    <row r="30" spans="2:7" ht="14.25" x14ac:dyDescent="0.2">
      <c r="B30" s="18" t="s">
        <v>67</v>
      </c>
      <c r="C30" s="28">
        <f>'Annual Financial Data'!B42*100/'Annual Financial Data'!B33</f>
        <v>9.9499027286561716</v>
      </c>
      <c r="D30" s="28">
        <f>'Annual Financial Data'!C42*100/'Annual Financial Data'!C33</f>
        <v>14.577135309091675</v>
      </c>
      <c r="E30" s="28">
        <f>'Annual Financial Data'!D42*100/'Annual Financial Data'!D33</f>
        <v>8.2930139165376477</v>
      </c>
      <c r="F30" s="28">
        <f>'Annual Financial Data'!E42*100/'Annual Financial Data'!E33</f>
        <v>45.48285526741995</v>
      </c>
      <c r="G30" s="21" t="s">
        <v>68</v>
      </c>
    </row>
    <row r="31" spans="2:7" ht="14.25" x14ac:dyDescent="0.2">
      <c r="B31" s="18" t="s">
        <v>69</v>
      </c>
      <c r="C31" s="28">
        <f>('Annual Financial Data'!B80+'Annual Financial Data'!B76)/'Annual Financial Data'!B76</f>
        <v>5.1189504163498762</v>
      </c>
      <c r="D31" s="28">
        <f>('Annual Financial Data'!C80+'Annual Financial Data'!C76)/'Annual Financial Data'!C76</f>
        <v>1.7261246485085777</v>
      </c>
      <c r="E31" s="28">
        <f>('Annual Financial Data'!D80+'Annual Financial Data'!D76)/'Annual Financial Data'!D76</f>
        <v>3.1547410367717554</v>
      </c>
      <c r="F31" s="28">
        <f>('Annual Financial Data'!E80+'Annual Financial Data'!E76)/'Annual Financial Data'!E76</f>
        <v>32.071037701157479</v>
      </c>
      <c r="G31" s="21" t="s">
        <v>83</v>
      </c>
    </row>
    <row r="32" spans="2:7" x14ac:dyDescent="0.2">
      <c r="C32" s="29"/>
      <c r="D32" s="29"/>
      <c r="E32" s="29"/>
      <c r="F32" s="29"/>
    </row>
    <row r="33" spans="2:7" ht="14.25" x14ac:dyDescent="0.2">
      <c r="B33" s="18" t="s">
        <v>70</v>
      </c>
      <c r="C33" s="28">
        <f>'Annual Financial Data'!B64/'Annual Financial Data'!B33</f>
        <v>0.72537149380379429</v>
      </c>
      <c r="D33" s="28">
        <f>'Annual Financial Data'!C64/'Annual Financial Data'!C33</f>
        <v>0.9841368562941496</v>
      </c>
      <c r="E33" s="28">
        <f>'Annual Financial Data'!D64/'Annual Financial Data'!D33</f>
        <v>0.73534014878233989</v>
      </c>
      <c r="F33" s="28">
        <f>'Annual Financial Data'!E64/'Annual Financial Data'!E33</f>
        <v>0.60396408975272697</v>
      </c>
      <c r="G33" s="32" t="s">
        <v>80</v>
      </c>
    </row>
    <row r="34" spans="2:7" ht="14.25" x14ac:dyDescent="0.2">
      <c r="B34" s="18" t="s">
        <v>71</v>
      </c>
      <c r="C34" s="28">
        <f>'Annual Financial Data'!B64/('Annual Financial Data'!B14+'Annual Financial Data'!B17)</f>
        <v>1.7229931042474897</v>
      </c>
      <c r="D34" s="28">
        <f>'Annual Financial Data'!C64/('Annual Financial Data'!C14+'Annual Financial Data'!C17)</f>
        <v>2.1740889719461589</v>
      </c>
      <c r="E34" s="28">
        <f>'Annual Financial Data'!D64/('Annual Financial Data'!D14+'Annual Financial Data'!D17)</f>
        <v>2.0694334988454748</v>
      </c>
      <c r="F34" s="28">
        <f>'Annual Financial Data'!E64/('Annual Financial Data'!E14+'Annual Financial Data'!E17)</f>
        <v>1.2641620497902801</v>
      </c>
      <c r="G34" s="32" t="s">
        <v>81</v>
      </c>
    </row>
    <row r="35" spans="2:7" ht="14.25" x14ac:dyDescent="0.2">
      <c r="B35" s="18" t="s">
        <v>72</v>
      </c>
      <c r="C35" s="28">
        <f>'Annual Financial Data'!B64/'Financial Ratios'!C38</f>
        <v>-7.4116542475963243</v>
      </c>
      <c r="D35" s="28">
        <f>'Annual Financial Data'!C64/'Financial Ratios'!D38</f>
        <v>-4.5139052961030854</v>
      </c>
      <c r="E35" s="28">
        <f>'Annual Financial Data'!D64/'Financial Ratios'!E38</f>
        <v>-7.0990205396491222</v>
      </c>
      <c r="F35" s="28">
        <f>'Annual Financial Data'!E64/'Financial Ratios'!F38</f>
        <v>-10.156058978304632</v>
      </c>
      <c r="G35" s="32" t="s">
        <v>82</v>
      </c>
    </row>
    <row r="36" spans="2:7" x14ac:dyDescent="0.2">
      <c r="C36" s="29"/>
      <c r="D36" s="29"/>
      <c r="E36" s="29"/>
      <c r="F36" s="29"/>
    </row>
    <row r="37" spans="2:7" ht="14.25" x14ac:dyDescent="0.2">
      <c r="B37" s="18" t="s">
        <v>73</v>
      </c>
      <c r="C37" s="28">
        <f>'Annual Financial Data'!B32/'Annual Financial Data'!B59</f>
        <v>0.76495554557836842</v>
      </c>
      <c r="D37" s="28">
        <f>'Annual Financial Data'!C32/'Annual Financial Data'!C59</f>
        <v>0.68684998782893159</v>
      </c>
      <c r="E37" s="28">
        <f>'Annual Financial Data'!D32/'Annual Financial Data'!D59</f>
        <v>0.76759908748988415</v>
      </c>
      <c r="F37" s="28">
        <f>'Annual Financial Data'!E32/'Annual Financial Data'!E59</f>
        <v>0.85739880204446495</v>
      </c>
      <c r="G37" s="32" t="s">
        <v>78</v>
      </c>
    </row>
    <row r="38" spans="2:7" ht="14.25" x14ac:dyDescent="0.2">
      <c r="B38" s="18" t="s">
        <v>74</v>
      </c>
      <c r="C38" s="31">
        <f>'Annual Financial Data'!B32-'Annual Financial Data'!B59</f>
        <v>-38210858</v>
      </c>
      <c r="D38" s="31">
        <f>'Annual Financial Data'!C32-'Annual Financial Data'!C59</f>
        <v>-221868019</v>
      </c>
      <c r="E38" s="31">
        <f>'Annual Financial Data'!D32-'Annual Financial Data'!D59</f>
        <v>-81982900</v>
      </c>
      <c r="F38" s="31">
        <f>'Annual Financial Data'!E32-'Annual Financial Data'!E59</f>
        <v>-3268117</v>
      </c>
      <c r="G38" s="32" t="s">
        <v>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Nagham Malahmeh</cp:lastModifiedBy>
  <dcterms:created xsi:type="dcterms:W3CDTF">2023-08-08T06:08:59Z</dcterms:created>
  <dcterms:modified xsi:type="dcterms:W3CDTF">2024-07-18T09:54:35Z</dcterms:modified>
</cp:coreProperties>
</file>